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VC IMAG " sheetId="1" r:id="rId1"/>
  </sheets>
  <definedNames>
    <definedName name="_xlnm.Print_Area" localSheetId="0">'VC IMAG '!$A$1:$H$44</definedName>
    <definedName name="_xlnm.Print_Titles" localSheetId="0">'VC IMAG '!$6:$6</definedName>
  </definedNames>
  <calcPr fullCalcOnLoad="1"/>
</workbook>
</file>

<file path=xl/sharedStrings.xml><?xml version="1.0" encoding="utf-8"?>
<sst xmlns="http://schemas.openxmlformats.org/spreadsheetml/2006/main" count="48" uniqueCount="48">
  <si>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</si>
  <si>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</si>
  <si>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</si>
  <si>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</si>
  <si>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</si>
  <si>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</si>
  <si>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</si>
  <si>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SC CLINICAL IMAGE SRL</t>
  </si>
  <si>
    <t>SC HIPERDIA SA</t>
  </si>
  <si>
    <t>SC NEURORAD SRL</t>
  </si>
  <si>
    <t>SC CENTRUL MEDICAL SFANTA MARIA SRL</t>
  </si>
  <si>
    <t>SC RMN DETECT SRL</t>
  </si>
  <si>
    <t>SC SI-DI GRUP SRL</t>
  </si>
  <si>
    <t>SC SELFMED CLINIQUE SRL</t>
  </si>
  <si>
    <t>SC MED LIFE SA</t>
  </si>
  <si>
    <t>ASOCIATIA ONCOHELP</t>
  </si>
  <si>
    <t>TOTAL PUNCTAJ CRITERIU EVALUARE</t>
  </si>
  <si>
    <t>TOTAL PUNCTAJ CRITERIU DISPONIBILITATE</t>
  </si>
  <si>
    <t>SPITALUL CLINIC DE URGENTA PENTRU COPII LOUIS TURCANU TIMISOARA</t>
  </si>
  <si>
    <t>SPITALUL ORASENESC SANNICOLAU MARE</t>
  </si>
  <si>
    <t>TOTAL SUMA CRITERIUL EVALUARE</t>
  </si>
  <si>
    <t>VALOAREA UNUI PUNCT CRITERIUL EVALUARE</t>
  </si>
  <si>
    <t>TOTAL SUMA CRITERIUL DISPONIBILITATE</t>
  </si>
  <si>
    <t>VALOAREA UNUI PUNCT CRITERIUL DISPONIBILITATE</t>
  </si>
  <si>
    <t>CRITERIUL 1 EVALUARE 90%</t>
  </si>
  <si>
    <t>CRITERIUL 2 DISPONIBILITATE 10%</t>
  </si>
  <si>
    <t>SC MATERNA CARE SRL</t>
  </si>
  <si>
    <t>CENTRALIZATOR SERVICII PARACLINICE- NR.PUNCTE, VALOAREA PUNCTULUI, VALORI CONTRACT</t>
  </si>
  <si>
    <t>RADIOLOGIE- IMAGISTICA MEDICALA</t>
  </si>
  <si>
    <t>SCM NEUROMED - PUNCT DE LUCRU 16 DECEMBRIE 1989 NR. 43</t>
  </si>
  <si>
    <t>SCM NEUROMED - PUNCT DE LUCRU L.REBREANU NR. 104</t>
  </si>
  <si>
    <t>SC BIRSASTEANU IMAGING SOLUTIONS SRL</t>
  </si>
  <si>
    <t>SPITALUL MUNICIPAL THEODOR ANDREI LUGOJ</t>
  </si>
  <si>
    <t>SPITALUL DR. KARL DIEL JIMBOLIA</t>
  </si>
  <si>
    <t>SPITALUL CLINIC MUNICIPAL DE URGENTA TIMISOARA</t>
  </si>
  <si>
    <t>SPITALUL CLINIC DE BOLI INFECTIOASE SI PNEUMOFTIZIOLOGIE DR.VICTOR BABAES TIMISOARA</t>
  </si>
  <si>
    <t>SC CENTRUL MEDICAL ORTOPEDICS SRL</t>
  </si>
  <si>
    <t>SC RMN IMAGISTICAS SRL</t>
  </si>
  <si>
    <t>SPITALUL CLINIC JUDETEAN TIMISOARA</t>
  </si>
  <si>
    <t xml:space="preserve">SC CENTRUL MEDICAL UNIREA - PUNCT DE LUCRU STR. VIDRIGHIN </t>
  </si>
  <si>
    <t>SC CENTRUL MEDICAL UNIREA - PUNCT DE LUCRU SANNICOLAU MARE</t>
  </si>
  <si>
    <t>SC CENTRUL MEDICAL UNIREA - PUNCT DE LUCRU LUGOJ</t>
  </si>
  <si>
    <t>SC MEDICI'S SA</t>
  </si>
  <si>
    <t>CABINET MEDICAL HADIJI KALASLI SRL</t>
  </si>
  <si>
    <t>SPITALUL CLINIC CF TIMISOARA</t>
  </si>
  <si>
    <t>SC SCAN EXPERT SRL</t>
  </si>
  <si>
    <t>TOTAL STABILIRE VALOARE CONTRACT IANUARE 2024 (FORMULA)</t>
  </si>
  <si>
    <t>TOTAL STABILIRE VALOARE CONTRACT IANUARIE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</si>
</sst>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7" fillId="0" borderId="1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75" zoomScalePageLayoutView="0" workbookViewId="0" topLeftCell="A1">
      <pane xSplit="3" topLeftCell="D1" activePane="topRight" state="frozen"/>
      <selection pane="topLeft" activeCell="A4" sqref="A4"/>
      <selection pane="topRight" activeCell="M10" sqref="M10"/>
    </sheetView>
  </sheetViews>
  <sheetFormatPr defaultColWidth="9.140625" defaultRowHeight="12.75"/>
  <cols>
    <col min="1" max="1" width="10.8515625" style="3" customWidth="1"/>
    <col min="2" max="2" width="47.140625" style="3" customWidth="1"/>
    <col min="3" max="3" width="21.140625" style="3" customWidth="1"/>
    <col min="4" max="4" width="21.00390625" style="2" customWidth="1"/>
    <col min="5" max="5" width="21.8515625" style="2" customWidth="1"/>
    <col min="6" max="6" width="18.421875" style="2" customWidth="1"/>
    <col min="7" max="7" width="21.7109375" style="2" hidden="1" customWidth="1"/>
    <col min="8" max="8" width="21.28125" style="2" customWidth="1"/>
    <col min="9" max="9" width="9.140625" style="3" customWidth="1"/>
    <col min="10" max="10" width="14.7109375" style="2" customWidth="1"/>
    <col min="11" max="11" width="10.8515625" style="3" customWidth="1"/>
    <col min="12" max="16384" width="9.140625" style="3" customWidth="1"/>
  </cols>
  <sheetData>
    <row r="1" ht="24.75" customHeight="1">
      <c r="F1" s="3"/>
    </row>
    <row r="2" spans="1:10" s="13" customFormat="1" ht="24" customHeight="1">
      <c r="A2" s="24" t="s">
        <v>27</v>
      </c>
      <c r="D2" s="12"/>
      <c r="E2" s="12"/>
      <c r="F2" s="20"/>
      <c r="G2" s="12"/>
      <c r="J2" s="12"/>
    </row>
    <row r="3" spans="1:10" s="13" customFormat="1" ht="22.5" customHeight="1">
      <c r="A3" s="24" t="s">
        <v>28</v>
      </c>
      <c r="B3" s="14"/>
      <c r="C3" s="14"/>
      <c r="D3" s="20"/>
      <c r="E3" s="20"/>
      <c r="F3" s="20"/>
      <c r="G3" s="12"/>
      <c r="H3" s="12"/>
      <c r="J3" s="12"/>
    </row>
    <row r="4" spans="1:6" ht="22.5" customHeight="1">
      <c r="A4" s="15"/>
      <c r="B4" s="15"/>
      <c r="C4" s="15"/>
      <c r="D4" s="21"/>
      <c r="E4" s="21"/>
      <c r="F4" s="21"/>
    </row>
    <row r="5" spans="3:8" ht="42.75" customHeight="1">
      <c r="C5" s="25" t="s">
        <v>24</v>
      </c>
      <c r="D5" s="26"/>
      <c r="E5" s="27" t="s">
        <v>25</v>
      </c>
      <c r="F5" s="28"/>
      <c r="G5" s="4"/>
      <c r="H5" s="4"/>
    </row>
    <row r="6" spans="1:8" ht="83.25" customHeight="1">
      <c r="A6" s="29" t="s">
        <v>0</v>
      </c>
      <c r="B6" s="30" t="s">
        <v>1</v>
      </c>
      <c r="C6" s="16" t="s">
        <v>2</v>
      </c>
      <c r="D6" s="31" t="s">
        <v>3</v>
      </c>
      <c r="E6" s="16" t="s">
        <v>6</v>
      </c>
      <c r="F6" s="32" t="s">
        <v>4</v>
      </c>
      <c r="G6" s="7" t="s">
        <v>46</v>
      </c>
      <c r="H6" s="7" t="s">
        <v>47</v>
      </c>
    </row>
    <row r="7" spans="1:11" ht="56.25" customHeight="1">
      <c r="A7" s="33">
        <v>1</v>
      </c>
      <c r="B7" s="10" t="s">
        <v>39</v>
      </c>
      <c r="C7" s="9">
        <v>1607.33</v>
      </c>
      <c r="D7" s="9">
        <f aca="true" t="shared" si="0" ref="D7:D35">C7*$C$39</f>
        <v>217820.61536362636</v>
      </c>
      <c r="E7" s="9">
        <v>30</v>
      </c>
      <c r="F7" s="9">
        <f aca="true" t="shared" si="1" ref="F7:F35">E7*$F$39</f>
        <v>14386.870588235295</v>
      </c>
      <c r="G7" s="9">
        <f>D7+F7</f>
        <v>232207.48595186166</v>
      </c>
      <c r="H7" s="9">
        <f>ROUND(G7,2)</f>
        <v>232207.49</v>
      </c>
      <c r="I7" s="2"/>
      <c r="K7" s="2"/>
    </row>
    <row r="8" spans="1:11" ht="63.75" customHeight="1">
      <c r="A8" s="33">
        <v>1</v>
      </c>
      <c r="B8" s="10" t="s">
        <v>40</v>
      </c>
      <c r="C8" s="9">
        <v>242</v>
      </c>
      <c r="D8" s="9">
        <f t="shared" si="0"/>
        <v>32795.125405484614</v>
      </c>
      <c r="E8" s="9">
        <v>0</v>
      </c>
      <c r="F8" s="9">
        <f t="shared" si="1"/>
        <v>0</v>
      </c>
      <c r="G8" s="9">
        <f>D8+F8</f>
        <v>32795.125405484614</v>
      </c>
      <c r="H8" s="9">
        <f aca="true" t="shared" si="2" ref="H8:H34">ROUND(G8,2)</f>
        <v>32795.13</v>
      </c>
      <c r="I8" s="2"/>
      <c r="K8" s="2"/>
    </row>
    <row r="9" spans="1:11" ht="50.25" customHeight="1">
      <c r="A9" s="33">
        <v>1</v>
      </c>
      <c r="B9" s="10" t="s">
        <v>41</v>
      </c>
      <c r="C9" s="9">
        <v>202</v>
      </c>
      <c r="D9" s="9">
        <f t="shared" si="0"/>
        <v>27374.443520280543</v>
      </c>
      <c r="E9" s="9">
        <v>0</v>
      </c>
      <c r="F9" s="9">
        <f t="shared" si="1"/>
        <v>0</v>
      </c>
      <c r="G9" s="9">
        <f>D9+F9</f>
        <v>27374.443520280543</v>
      </c>
      <c r="H9" s="9">
        <f t="shared" si="2"/>
        <v>27374.44</v>
      </c>
      <c r="I9" s="2"/>
      <c r="K9" s="2"/>
    </row>
    <row r="10" spans="1:11" ht="40.5" customHeight="1">
      <c r="A10" s="33">
        <v>2</v>
      </c>
      <c r="B10" s="10" t="s">
        <v>11</v>
      </c>
      <c r="C10" s="9">
        <v>387.33</v>
      </c>
      <c r="D10" s="9">
        <f t="shared" si="0"/>
        <v>52489.81786490229</v>
      </c>
      <c r="E10" s="9">
        <v>0</v>
      </c>
      <c r="F10" s="9">
        <f t="shared" si="1"/>
        <v>0</v>
      </c>
      <c r="G10" s="9">
        <f aca="true" t="shared" si="3" ref="G10:G35">D10+F10</f>
        <v>52489.81786490229</v>
      </c>
      <c r="H10" s="9">
        <f t="shared" si="2"/>
        <v>52489.82</v>
      </c>
      <c r="I10" s="2"/>
      <c r="K10" s="2"/>
    </row>
    <row r="11" spans="1:11" ht="62.25" customHeight="1">
      <c r="A11" s="33">
        <v>3</v>
      </c>
      <c r="B11" s="10" t="s">
        <v>29</v>
      </c>
      <c r="C11" s="9">
        <v>1209</v>
      </c>
      <c r="D11" s="9">
        <f t="shared" si="0"/>
        <v>163840.10998029297</v>
      </c>
      <c r="E11" s="9">
        <v>60</v>
      </c>
      <c r="F11" s="9">
        <f t="shared" si="1"/>
        <v>28773.74117647059</v>
      </c>
      <c r="G11" s="9">
        <f t="shared" si="3"/>
        <v>192613.85115676356</v>
      </c>
      <c r="H11" s="9">
        <f t="shared" si="2"/>
        <v>192613.85</v>
      </c>
      <c r="I11" s="2"/>
      <c r="K11" s="2"/>
    </row>
    <row r="12" spans="1:11" ht="54" customHeight="1">
      <c r="A12" s="33">
        <v>3</v>
      </c>
      <c r="B12" s="10" t="s">
        <v>30</v>
      </c>
      <c r="C12" s="9">
        <v>60</v>
      </c>
      <c r="D12" s="9">
        <f t="shared" si="0"/>
        <v>8131.022827806102</v>
      </c>
      <c r="E12" s="9">
        <v>0</v>
      </c>
      <c r="F12" s="9">
        <f t="shared" si="1"/>
        <v>0</v>
      </c>
      <c r="G12" s="9">
        <f t="shared" si="3"/>
        <v>8131.022827806102</v>
      </c>
      <c r="H12" s="9">
        <f t="shared" si="2"/>
        <v>8131.02</v>
      </c>
      <c r="I12" s="2"/>
      <c r="K12" s="2"/>
    </row>
    <row r="13" spans="1:11" ht="34.5" customHeight="1">
      <c r="A13" s="33">
        <v>4</v>
      </c>
      <c r="B13" s="10" t="s">
        <v>8</v>
      </c>
      <c r="C13" s="9">
        <v>621.1</v>
      </c>
      <c r="D13" s="9">
        <f t="shared" si="0"/>
        <v>84169.63797250617</v>
      </c>
      <c r="E13" s="9">
        <v>30</v>
      </c>
      <c r="F13" s="9">
        <f t="shared" si="1"/>
        <v>14386.870588235295</v>
      </c>
      <c r="G13" s="9">
        <f t="shared" si="3"/>
        <v>98556.50856074147</v>
      </c>
      <c r="H13" s="9">
        <f t="shared" si="2"/>
        <v>98556.51</v>
      </c>
      <c r="I13" s="2"/>
      <c r="K13" s="2"/>
    </row>
    <row r="14" spans="1:11" ht="41.25" customHeight="1">
      <c r="A14" s="33">
        <v>5</v>
      </c>
      <c r="B14" s="10" t="s">
        <v>31</v>
      </c>
      <c r="C14" s="9">
        <v>268</v>
      </c>
      <c r="D14" s="9">
        <f t="shared" si="0"/>
        <v>36318.56863086726</v>
      </c>
      <c r="E14" s="9">
        <v>30</v>
      </c>
      <c r="F14" s="9">
        <f t="shared" si="1"/>
        <v>14386.870588235295</v>
      </c>
      <c r="G14" s="9">
        <f t="shared" si="3"/>
        <v>50705.439219102554</v>
      </c>
      <c r="H14" s="9">
        <f t="shared" si="2"/>
        <v>50705.44</v>
      </c>
      <c r="I14" s="2"/>
      <c r="K14" s="2"/>
    </row>
    <row r="15" spans="1:11" ht="42" customHeight="1">
      <c r="A15" s="33">
        <v>6</v>
      </c>
      <c r="B15" s="10" t="s">
        <v>10</v>
      </c>
      <c r="C15" s="9">
        <v>340</v>
      </c>
      <c r="D15" s="9">
        <f t="shared" si="0"/>
        <v>46075.79602423458</v>
      </c>
      <c r="E15" s="9">
        <v>30</v>
      </c>
      <c r="F15" s="9">
        <f t="shared" si="1"/>
        <v>14386.870588235295</v>
      </c>
      <c r="G15" s="9">
        <f t="shared" si="3"/>
        <v>60462.666612469875</v>
      </c>
      <c r="H15" s="9">
        <f t="shared" si="2"/>
        <v>60462.67</v>
      </c>
      <c r="I15" s="2"/>
      <c r="K15" s="2"/>
    </row>
    <row r="16" spans="1:11" ht="34.5" customHeight="1">
      <c r="A16" s="33">
        <v>7</v>
      </c>
      <c r="B16" s="10" t="s">
        <v>14</v>
      </c>
      <c r="C16" s="9">
        <v>650.67</v>
      </c>
      <c r="D16" s="9">
        <f t="shared" si="0"/>
        <v>88176.87705614328</v>
      </c>
      <c r="E16" s="9">
        <v>30</v>
      </c>
      <c r="F16" s="9">
        <f t="shared" si="1"/>
        <v>14386.870588235295</v>
      </c>
      <c r="G16" s="9">
        <f t="shared" si="3"/>
        <v>102563.74764437857</v>
      </c>
      <c r="H16" s="9">
        <f t="shared" si="2"/>
        <v>102563.75</v>
      </c>
      <c r="I16" s="2"/>
      <c r="K16" s="2"/>
    </row>
    <row r="17" spans="1:11" ht="72" customHeight="1">
      <c r="A17" s="33">
        <v>8</v>
      </c>
      <c r="B17" s="10" t="s">
        <v>35</v>
      </c>
      <c r="C17" s="9">
        <v>1177.85</v>
      </c>
      <c r="D17" s="9">
        <f t="shared" si="0"/>
        <v>159618.75396219027</v>
      </c>
      <c r="E17" s="22">
        <v>30</v>
      </c>
      <c r="F17" s="9">
        <f t="shared" si="1"/>
        <v>14386.870588235295</v>
      </c>
      <c r="G17" s="9">
        <f t="shared" si="3"/>
        <v>174005.62455042556</v>
      </c>
      <c r="H17" s="9">
        <f t="shared" si="2"/>
        <v>174005.62</v>
      </c>
      <c r="I17" s="2"/>
      <c r="K17" s="2"/>
    </row>
    <row r="18" spans="1:11" ht="34.5" customHeight="1">
      <c r="A18" s="33">
        <v>9</v>
      </c>
      <c r="B18" s="10" t="s">
        <v>37</v>
      </c>
      <c r="C18" s="9">
        <v>790.3299999999999</v>
      </c>
      <c r="D18" s="9">
        <f t="shared" si="0"/>
        <v>107103.18785833327</v>
      </c>
      <c r="E18" s="22">
        <v>30</v>
      </c>
      <c r="F18" s="9">
        <f t="shared" si="1"/>
        <v>14386.870588235295</v>
      </c>
      <c r="G18" s="9">
        <f t="shared" si="3"/>
        <v>121490.05844656857</v>
      </c>
      <c r="H18" s="9">
        <f t="shared" si="2"/>
        <v>121490.06</v>
      </c>
      <c r="I18" s="2"/>
      <c r="K18" s="2"/>
    </row>
    <row r="19" spans="1:11" ht="34.5" customHeight="1">
      <c r="A19" s="33">
        <v>10</v>
      </c>
      <c r="B19" s="10" t="s">
        <v>42</v>
      </c>
      <c r="C19" s="9">
        <v>201.32999999999998</v>
      </c>
      <c r="D19" s="9">
        <f t="shared" si="0"/>
        <v>27283.64709870337</v>
      </c>
      <c r="E19" s="9">
        <v>0</v>
      </c>
      <c r="F19" s="9">
        <f t="shared" si="1"/>
        <v>0</v>
      </c>
      <c r="G19" s="9">
        <f t="shared" si="3"/>
        <v>27283.64709870337</v>
      </c>
      <c r="H19" s="9">
        <f t="shared" si="2"/>
        <v>27283.65</v>
      </c>
      <c r="I19" s="2"/>
      <c r="K19" s="2"/>
    </row>
    <row r="20" spans="1:11" ht="40.5" customHeight="1">
      <c r="A20" s="33">
        <v>11</v>
      </c>
      <c r="B20" s="10" t="s">
        <v>19</v>
      </c>
      <c r="C20" s="9">
        <v>197</v>
      </c>
      <c r="D20" s="9">
        <f t="shared" si="0"/>
        <v>26696.858284630034</v>
      </c>
      <c r="E20" s="9">
        <v>0</v>
      </c>
      <c r="F20" s="9">
        <f t="shared" si="1"/>
        <v>0</v>
      </c>
      <c r="G20" s="9">
        <f t="shared" si="3"/>
        <v>26696.858284630034</v>
      </c>
      <c r="H20" s="9">
        <f t="shared" si="2"/>
        <v>26696.86</v>
      </c>
      <c r="I20" s="2"/>
      <c r="K20" s="2"/>
    </row>
    <row r="21" spans="1:11" ht="34.5" customHeight="1">
      <c r="A21" s="33">
        <v>12</v>
      </c>
      <c r="B21" s="10" t="s">
        <v>12</v>
      </c>
      <c r="C21" s="9">
        <v>215.25</v>
      </c>
      <c r="D21" s="9">
        <f t="shared" si="0"/>
        <v>29170.04439475439</v>
      </c>
      <c r="E21" s="9">
        <v>30</v>
      </c>
      <c r="F21" s="9">
        <f t="shared" si="1"/>
        <v>14386.870588235295</v>
      </c>
      <c r="G21" s="9">
        <f t="shared" si="3"/>
        <v>43556.914982989685</v>
      </c>
      <c r="H21" s="9">
        <f t="shared" si="2"/>
        <v>43556.91</v>
      </c>
      <c r="I21" s="2"/>
      <c r="K21" s="2"/>
    </row>
    <row r="22" spans="1:11" ht="34.5" customHeight="1">
      <c r="A22" s="33">
        <v>13</v>
      </c>
      <c r="B22" s="10" t="s">
        <v>7</v>
      </c>
      <c r="C22" s="9">
        <v>612</v>
      </c>
      <c r="D22" s="9">
        <f t="shared" si="0"/>
        <v>82936.43284362224</v>
      </c>
      <c r="E22" s="9">
        <v>30</v>
      </c>
      <c r="F22" s="9">
        <f t="shared" si="1"/>
        <v>14386.870588235295</v>
      </c>
      <c r="G22" s="9">
        <f t="shared" si="3"/>
        <v>97323.30343185754</v>
      </c>
      <c r="H22" s="9">
        <f t="shared" si="2"/>
        <v>97323.3</v>
      </c>
      <c r="I22" s="2"/>
      <c r="K22" s="2"/>
    </row>
    <row r="23" spans="1:11" ht="34.5" customHeight="1">
      <c r="A23" s="33">
        <v>14</v>
      </c>
      <c r="B23" s="10" t="s">
        <v>9</v>
      </c>
      <c r="C23" s="9">
        <v>103.5</v>
      </c>
      <c r="D23" s="9">
        <f t="shared" si="0"/>
        <v>14026.014377965526</v>
      </c>
      <c r="E23" s="9">
        <v>30</v>
      </c>
      <c r="F23" s="9">
        <f t="shared" si="1"/>
        <v>14386.870588235295</v>
      </c>
      <c r="G23" s="9">
        <f t="shared" si="3"/>
        <v>28412.88496620082</v>
      </c>
      <c r="H23" s="9">
        <f t="shared" si="2"/>
        <v>28412.88</v>
      </c>
      <c r="I23" s="2"/>
      <c r="K23" s="2"/>
    </row>
    <row r="24" spans="1:11" ht="34.5" customHeight="1">
      <c r="A24" s="33">
        <v>15</v>
      </c>
      <c r="B24" s="10" t="s">
        <v>13</v>
      </c>
      <c r="C24" s="9">
        <v>424</v>
      </c>
      <c r="D24" s="9">
        <f t="shared" si="0"/>
        <v>57459.227983163124</v>
      </c>
      <c r="E24" s="9">
        <v>0</v>
      </c>
      <c r="F24" s="9">
        <f t="shared" si="1"/>
        <v>0</v>
      </c>
      <c r="G24" s="9">
        <f t="shared" si="3"/>
        <v>57459.227983163124</v>
      </c>
      <c r="H24" s="9">
        <f t="shared" si="2"/>
        <v>57459.23</v>
      </c>
      <c r="I24" s="2"/>
      <c r="K24" s="2"/>
    </row>
    <row r="25" spans="1:11" ht="34.5" customHeight="1">
      <c r="A25" s="33">
        <v>16</v>
      </c>
      <c r="B25" s="10" t="s">
        <v>15</v>
      </c>
      <c r="C25" s="9">
        <v>720.5</v>
      </c>
      <c r="D25" s="9">
        <f t="shared" si="0"/>
        <v>97640.03245723828</v>
      </c>
      <c r="E25" s="9">
        <v>30</v>
      </c>
      <c r="F25" s="9">
        <f t="shared" si="1"/>
        <v>14386.870588235295</v>
      </c>
      <c r="G25" s="9">
        <f t="shared" si="3"/>
        <v>112026.90304547358</v>
      </c>
      <c r="H25" s="9">
        <f t="shared" si="2"/>
        <v>112026.9</v>
      </c>
      <c r="I25" s="2"/>
      <c r="K25" s="2"/>
    </row>
    <row r="26" spans="1:11" ht="43.5" customHeight="1">
      <c r="A26" s="33">
        <v>17</v>
      </c>
      <c r="B26" s="10" t="s">
        <v>38</v>
      </c>
      <c r="C26" s="9">
        <v>801.89</v>
      </c>
      <c r="D26" s="9">
        <f t="shared" si="0"/>
        <v>108669.76492315726</v>
      </c>
      <c r="E26" s="9">
        <v>0</v>
      </c>
      <c r="F26" s="9">
        <f t="shared" si="1"/>
        <v>0</v>
      </c>
      <c r="G26" s="9">
        <f t="shared" si="3"/>
        <v>108669.76492315726</v>
      </c>
      <c r="H26" s="9">
        <f t="shared" si="2"/>
        <v>108669.76</v>
      </c>
      <c r="I26" s="2"/>
      <c r="K26" s="2"/>
    </row>
    <row r="27" spans="1:11" ht="38.25" customHeight="1">
      <c r="A27" s="33">
        <v>18</v>
      </c>
      <c r="B27" s="10" t="s">
        <v>32</v>
      </c>
      <c r="C27" s="9">
        <v>540</v>
      </c>
      <c r="D27" s="9">
        <f t="shared" si="0"/>
        <v>73179.20545025491</v>
      </c>
      <c r="E27" s="9">
        <v>30</v>
      </c>
      <c r="F27" s="9">
        <f t="shared" si="1"/>
        <v>14386.870588235295</v>
      </c>
      <c r="G27" s="9">
        <f t="shared" si="3"/>
        <v>87566.07603849021</v>
      </c>
      <c r="H27" s="9">
        <f t="shared" si="2"/>
        <v>87566.08</v>
      </c>
      <c r="I27" s="2"/>
      <c r="K27" s="2"/>
    </row>
    <row r="28" spans="1:11" ht="46.5" customHeight="1">
      <c r="A28" s="33">
        <v>19</v>
      </c>
      <c r="B28" s="10" t="s">
        <v>33</v>
      </c>
      <c r="C28" s="9">
        <v>200.32999999999998</v>
      </c>
      <c r="D28" s="9">
        <f t="shared" si="0"/>
        <v>27148.130051573273</v>
      </c>
      <c r="E28" s="9">
        <v>0</v>
      </c>
      <c r="F28" s="9">
        <f t="shared" si="1"/>
        <v>0</v>
      </c>
      <c r="G28" s="9">
        <f t="shared" si="3"/>
        <v>27148.130051573273</v>
      </c>
      <c r="H28" s="9">
        <f t="shared" si="2"/>
        <v>27148.13</v>
      </c>
      <c r="I28" s="2"/>
      <c r="K28" s="2"/>
    </row>
    <row r="29" spans="1:11" ht="42.75" customHeight="1">
      <c r="A29" s="33">
        <v>20</v>
      </c>
      <c r="B29" s="10" t="s">
        <v>34</v>
      </c>
      <c r="C29" s="9">
        <v>1596</v>
      </c>
      <c r="D29" s="9">
        <f t="shared" si="0"/>
        <v>216285.20721964233</v>
      </c>
      <c r="E29" s="9">
        <v>60</v>
      </c>
      <c r="F29" s="9">
        <f t="shared" si="1"/>
        <v>28773.74117647059</v>
      </c>
      <c r="G29" s="9">
        <f t="shared" si="3"/>
        <v>245058.94839611292</v>
      </c>
      <c r="H29" s="9">
        <f t="shared" si="2"/>
        <v>245058.95</v>
      </c>
      <c r="I29" s="2"/>
      <c r="K29" s="2"/>
    </row>
    <row r="30" spans="1:11" ht="57" customHeight="1">
      <c r="A30" s="33">
        <v>21</v>
      </c>
      <c r="B30" s="10" t="s">
        <v>18</v>
      </c>
      <c r="C30" s="9">
        <v>383.12</v>
      </c>
      <c r="D30" s="9">
        <f t="shared" si="0"/>
        <v>51919.291096484565</v>
      </c>
      <c r="E30" s="9">
        <v>0</v>
      </c>
      <c r="F30" s="9">
        <f t="shared" si="1"/>
        <v>0</v>
      </c>
      <c r="G30" s="9">
        <f t="shared" si="3"/>
        <v>51919.291096484565</v>
      </c>
      <c r="H30" s="9">
        <f t="shared" si="2"/>
        <v>51919.29</v>
      </c>
      <c r="I30" s="2"/>
      <c r="K30" s="2"/>
    </row>
    <row r="31" spans="1:11" ht="39.75" customHeight="1">
      <c r="A31" s="33">
        <v>22</v>
      </c>
      <c r="B31" s="10" t="s">
        <v>36</v>
      </c>
      <c r="C31" s="9">
        <v>215</v>
      </c>
      <c r="D31" s="9">
        <f t="shared" si="0"/>
        <v>29136.165132971866</v>
      </c>
      <c r="E31" s="22">
        <v>0</v>
      </c>
      <c r="F31" s="9">
        <f t="shared" si="1"/>
        <v>0</v>
      </c>
      <c r="G31" s="9">
        <f t="shared" si="3"/>
        <v>29136.165132971866</v>
      </c>
      <c r="H31" s="9">
        <f t="shared" si="2"/>
        <v>29136.17</v>
      </c>
      <c r="I31" s="2"/>
      <c r="K31" s="2"/>
    </row>
    <row r="32" spans="1:11" ht="34.5" customHeight="1">
      <c r="A32" s="33">
        <v>23</v>
      </c>
      <c r="B32" s="10" t="s">
        <v>26</v>
      </c>
      <c r="C32" s="9">
        <v>1158.22</v>
      </c>
      <c r="D32" s="9">
        <f t="shared" si="0"/>
        <v>156958.5543270264</v>
      </c>
      <c r="E32" s="22">
        <v>30</v>
      </c>
      <c r="F32" s="9">
        <f t="shared" si="1"/>
        <v>14386.870588235295</v>
      </c>
      <c r="G32" s="9">
        <f t="shared" si="3"/>
        <v>171345.42491526168</v>
      </c>
      <c r="H32" s="9">
        <f t="shared" si="2"/>
        <v>171345.42</v>
      </c>
      <c r="I32" s="2"/>
      <c r="K32" s="2"/>
    </row>
    <row r="33" spans="1:11" ht="41.25" customHeight="1">
      <c r="A33" s="33">
        <v>24</v>
      </c>
      <c r="B33" s="10" t="s">
        <v>43</v>
      </c>
      <c r="C33" s="9">
        <v>525.16</v>
      </c>
      <c r="D33" s="9">
        <f t="shared" si="0"/>
        <v>71168.13247084421</v>
      </c>
      <c r="E33" s="22">
        <v>0</v>
      </c>
      <c r="F33" s="9">
        <f t="shared" si="1"/>
        <v>0</v>
      </c>
      <c r="G33" s="9">
        <f t="shared" si="3"/>
        <v>71168.13247084421</v>
      </c>
      <c r="H33" s="9">
        <f t="shared" si="2"/>
        <v>71168.13</v>
      </c>
      <c r="I33" s="2"/>
      <c r="K33" s="2"/>
    </row>
    <row r="34" spans="1:11" ht="34.5" customHeight="1">
      <c r="A34" s="33">
        <v>25</v>
      </c>
      <c r="B34" s="10" t="s">
        <v>44</v>
      </c>
      <c r="C34" s="9">
        <v>297</v>
      </c>
      <c r="D34" s="9">
        <f t="shared" si="0"/>
        <v>40248.562997640205</v>
      </c>
      <c r="E34" s="22">
        <v>0</v>
      </c>
      <c r="F34" s="9">
        <f t="shared" si="1"/>
        <v>0</v>
      </c>
      <c r="G34" s="9">
        <f t="shared" si="3"/>
        <v>40248.562997640205</v>
      </c>
      <c r="H34" s="9">
        <f t="shared" si="2"/>
        <v>40248.56</v>
      </c>
      <c r="I34" s="2"/>
      <c r="K34" s="2"/>
    </row>
    <row r="35" spans="1:11" ht="34.5" customHeight="1">
      <c r="A35" s="33">
        <v>26</v>
      </c>
      <c r="B35" s="10" t="s">
        <v>45</v>
      </c>
      <c r="C35" s="9">
        <v>497</v>
      </c>
      <c r="D35" s="9">
        <f t="shared" si="0"/>
        <v>67351.97242366054</v>
      </c>
      <c r="E35" s="22">
        <v>0</v>
      </c>
      <c r="F35" s="9">
        <f t="shared" si="1"/>
        <v>0</v>
      </c>
      <c r="G35" s="9">
        <f t="shared" si="3"/>
        <v>67351.97242366054</v>
      </c>
      <c r="H35" s="9">
        <f>ROUND(G35,2)+0.01</f>
        <v>67351.98</v>
      </c>
      <c r="I35" s="2"/>
      <c r="K35" s="2"/>
    </row>
    <row r="36" spans="1:11" s="37" customFormat="1" ht="36.75" customHeight="1">
      <c r="A36" s="34"/>
      <c r="B36" s="35" t="s">
        <v>5</v>
      </c>
      <c r="C36" s="17">
        <f aca="true" t="shared" si="4" ref="C36:H36">SUM(C7:C35)</f>
        <v>16242.91</v>
      </c>
      <c r="D36" s="17">
        <f t="shared" si="4"/>
        <v>2201191.2000000007</v>
      </c>
      <c r="E36" s="17">
        <f t="shared" si="4"/>
        <v>510</v>
      </c>
      <c r="F36" s="17">
        <f t="shared" si="4"/>
        <v>244576.80000000002</v>
      </c>
      <c r="G36" s="17">
        <f t="shared" si="4"/>
        <v>2445768.0000000005</v>
      </c>
      <c r="H36" s="17">
        <f t="shared" si="4"/>
        <v>2445767.9999999995</v>
      </c>
      <c r="I36" s="2"/>
      <c r="J36" s="36"/>
      <c r="K36" s="36"/>
    </row>
    <row r="37" spans="1:8" ht="78.75" customHeight="1">
      <c r="A37" s="38"/>
      <c r="B37" s="11" t="s">
        <v>16</v>
      </c>
      <c r="C37" s="18">
        <f>C36</f>
        <v>16242.91</v>
      </c>
      <c r="D37" s="6"/>
      <c r="E37" s="11" t="s">
        <v>17</v>
      </c>
      <c r="F37" s="8">
        <f>E36</f>
        <v>510</v>
      </c>
      <c r="G37" s="5"/>
      <c r="H37" s="5"/>
    </row>
    <row r="38" spans="1:8" ht="71.25" customHeight="1">
      <c r="A38" s="38"/>
      <c r="B38" s="11" t="s">
        <v>20</v>
      </c>
      <c r="C38" s="18">
        <f>0.9*2445768</f>
        <v>2201191.2</v>
      </c>
      <c r="D38" s="6"/>
      <c r="E38" s="11" t="s">
        <v>22</v>
      </c>
      <c r="F38" s="8">
        <f>0.1*2445768</f>
        <v>244576.80000000002</v>
      </c>
      <c r="G38" s="5"/>
      <c r="H38" s="5"/>
    </row>
    <row r="39" spans="1:8" ht="76.5" customHeight="1">
      <c r="A39" s="38"/>
      <c r="B39" s="11" t="s">
        <v>21</v>
      </c>
      <c r="C39" s="18">
        <f>C38/C37</f>
        <v>135.5170471301017</v>
      </c>
      <c r="D39" s="6"/>
      <c r="E39" s="11" t="s">
        <v>23</v>
      </c>
      <c r="F39" s="8">
        <f>F38/F37</f>
        <v>479.5623529411765</v>
      </c>
      <c r="G39" s="6"/>
      <c r="H39" s="6"/>
    </row>
    <row r="40" spans="1:8" ht="20.25" customHeight="1">
      <c r="A40" s="38"/>
      <c r="C40" s="2"/>
      <c r="F40" s="1"/>
      <c r="G40" s="3"/>
      <c r="H40" s="3"/>
    </row>
    <row r="41" spans="3:8" ht="18.75">
      <c r="C41" s="12"/>
      <c r="D41" s="12"/>
      <c r="G41" s="6"/>
      <c r="H41" s="6"/>
    </row>
    <row r="42" spans="3:8" ht="18.75">
      <c r="C42" s="12"/>
      <c r="D42" s="12"/>
      <c r="G42" s="6"/>
      <c r="H42" s="6"/>
    </row>
    <row r="43" spans="3:8" ht="18.75">
      <c r="C43" s="19"/>
      <c r="D43" s="12"/>
      <c r="G43" s="6"/>
      <c r="H43" s="6"/>
    </row>
    <row r="44" spans="3:8" ht="18.75">
      <c r="C44" s="12"/>
      <c r="D44" s="12"/>
      <c r="G44" s="6"/>
      <c r="H44" s="6"/>
    </row>
    <row r="45" spans="7:8" ht="15.75">
      <c r="G45" s="6"/>
      <c r="H45" s="6"/>
    </row>
    <row r="46" spans="3:8" ht="15.75">
      <c r="C46" s="2"/>
      <c r="G46" s="6"/>
      <c r="H46" s="6"/>
    </row>
    <row r="47" spans="7:8" ht="15.75">
      <c r="G47" s="6"/>
      <c r="H47" s="6"/>
    </row>
    <row r="48" spans="7:8" ht="15.75">
      <c r="G48" s="6"/>
      <c r="H48" s="6"/>
    </row>
    <row r="49" spans="7:8" ht="15.75">
      <c r="G49" s="6"/>
      <c r="H49" s="6"/>
    </row>
    <row r="50" spans="7:8" ht="15.75">
      <c r="G50" s="1"/>
      <c r="H50" s="1"/>
    </row>
    <row r="51" spans="7:8" ht="15.75">
      <c r="G51" s="1"/>
      <c r="H51" s="1"/>
    </row>
    <row r="52" spans="7:8" ht="15.75">
      <c r="G52" s="1"/>
      <c r="H52" s="1"/>
    </row>
    <row r="53" spans="7:8" ht="15.75">
      <c r="G53" s="1"/>
      <c r="H53" s="1"/>
    </row>
    <row r="54" spans="7:8" ht="15.75">
      <c r="G54" s="1"/>
      <c r="H54" s="1"/>
    </row>
    <row r="55" spans="7:8" ht="15.75">
      <c r="G55" s="1"/>
      <c r="H55" s="1"/>
    </row>
    <row r="56" spans="7:8" ht="15.75">
      <c r="G56" s="1"/>
      <c r="H56" s="1"/>
    </row>
    <row r="57" spans="7:8" ht="15.75">
      <c r="G57" s="1"/>
      <c r="H57" s="1"/>
    </row>
    <row r="58" spans="7:8" ht="15.75">
      <c r="G58" s="1"/>
      <c r="H58" s="1"/>
    </row>
    <row r="59" spans="7:8" ht="15.75">
      <c r="G59" s="1"/>
      <c r="H59" s="1"/>
    </row>
    <row r="60" spans="7:8" ht="15.75">
      <c r="G60" s="1"/>
      <c r="H60" s="1"/>
    </row>
    <row r="61" spans="7:8" ht="15.75">
      <c r="G61" s="1"/>
      <c r="H61" s="1"/>
    </row>
    <row r="62" spans="7:8" ht="15.75">
      <c r="G62" s="1"/>
      <c r="H62" s="1"/>
    </row>
    <row r="63" spans="7:8" ht="15.75">
      <c r="G63" s="1"/>
      <c r="H63" s="1"/>
    </row>
    <row r="64" spans="4:5" ht="15.75">
      <c r="D64" s="23"/>
      <c r="E64" s="23"/>
    </row>
    <row r="65" spans="4:5" ht="15.75">
      <c r="D65" s="23"/>
      <c r="E65" s="23"/>
    </row>
    <row r="68" spans="4:5" ht="15.75">
      <c r="D68" s="23"/>
      <c r="E68" s="23"/>
    </row>
  </sheetData>
  <sheetProtection/>
  <mergeCells count="2">
    <mergeCell ref="C5:D5"/>
    <mergeCell ref="E5:F5"/>
  </mergeCells>
  <printOptions/>
  <pageMargins left="0.15748031496062992" right="0.1968503937007874" top="0.15748031496062992" bottom="0.15748031496062992" header="0.5118110236220472" footer="0.5118110236220472"/>
  <pageSetup horizontalDpi="300" verticalDpi="300" orientation="portrait" paperSize="9" scale="55" r:id="rId1"/>
  <rowBreaks count="1" manualBreakCount="1">
    <brk id="2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2023-12-13T07:00:39Z</cp:lastPrinted>
  <dcterms:created xsi:type="dcterms:W3CDTF">2004-01-09T07:03:24Z</dcterms:created>
  <dcterms:modified xsi:type="dcterms:W3CDTF">2024-01-17T08:50:00Z</dcterms:modified>
  <cp:category/>
  <cp:version/>
  <cp:contentType/>
  <cp:contentStatus/>
</cp:coreProperties>
</file>